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8420" windowHeight="11640" tabRatio="922" activeTab="6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/>
</workbook>
</file>

<file path=xl/calcChain.xml><?xml version="1.0" encoding="utf-8"?>
<calcChain xmlns="http://schemas.openxmlformats.org/spreadsheetml/2006/main">
  <c r="Q31" i="11"/>
  <c r="P31"/>
  <c r="H448" i="12" s="1"/>
  <c r="Q23" i="11"/>
  <c r="P23"/>
  <c r="H446" i="12" s="1"/>
  <c r="Q22" i="11"/>
  <c r="P22"/>
  <c r="H444" i="12" s="1"/>
  <c r="Q21" i="11"/>
  <c r="P21"/>
  <c r="H442" i="12" s="1"/>
  <c r="H441" s="1"/>
  <c r="E441" s="1"/>
  <c r="P21" i="10"/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7"/>
  <c r="H445"/>
  <c r="H443"/>
  <c r="H440"/>
  <c r="H439"/>
  <c r="H438" s="1"/>
  <c r="E438" s="1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5" s="1"/>
  <c r="E105" s="1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/>
  <c r="H11"/>
  <c r="H10"/>
  <c r="H9"/>
  <c r="H8"/>
  <c r="M7"/>
  <c r="H7"/>
  <c r="M6"/>
  <c r="H6"/>
  <c r="M5"/>
  <c r="H5"/>
  <c r="O4"/>
  <c r="M4"/>
  <c r="H4"/>
  <c r="H411" l="1"/>
  <c r="E411" s="1"/>
  <c r="H14"/>
  <c r="H123"/>
  <c r="E123" s="1"/>
  <c r="H114"/>
  <c r="E114" s="1"/>
  <c r="H450"/>
  <c r="E450" s="1"/>
  <c r="E14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<sst xmlns="http://schemas.openxmlformats.org/spreadsheetml/2006/main" count="776" uniqueCount="737">
  <si>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</si>
  <si>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</si>
  <si>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</si>
  <si>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</si>
  <si>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</si>
  <si>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</si>
  <si>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</si>
  <si>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</si>
  <si>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</si>
  <si>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</si>
  <si>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</si>
  <si>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</si>
  <si>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</si>
  <si>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</si>
  <si>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</si>
  <si>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</si>
  <si>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</si>
  <si>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</si>
  <si>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</si>
  <si>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</si>
  <si>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</si>
  <si>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</si>
  <si>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</si>
  <si>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</si>
  <si>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</si>
  <si>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</si>
  <si>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</si>
  <si>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</si>
  <si>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</si>
  <si>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</si>
  <si>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</si>
  <si>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</si>
  <si>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</si>
  <si>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</si>
  <si>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</si>
  <si>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</si>
  <si>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</si>
  <si>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</si>
  <si>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</si>
  <si>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</si>
  <si>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</si>
  <si>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</si>
  <si>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</si>
  <si>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</si>
  <si>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</si>
  <si>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</si>
  <si>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</si>
  <si>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</si>
  <si>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</si>
  <si>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</si>
  <si>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</si>
  <si>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</si>
  <si>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</si>
  <si>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</si>
  <si>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</si>
  <si>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</si>
  <si>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</si>
  <si>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</si>
  <si>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</si>
  <si>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</si>
  <si>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</si>
  <si>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</si>
  <si>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</si>
  <si>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</si>
  <si>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</si>
  <si>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</si>
  <si>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</si>
  <si>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</si>
  <si>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</si>
  <si>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</si>
  <si>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</si>
  <si>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</si>
  <si>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</si>
  <si>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</si>
  <si>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</si>
  <si>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</si>
  <si>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</si>
  <si>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</si>
  <si>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</si>
  <si>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</si>
  <si>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</si>
  <si>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</si>
  <si>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</si>
  <si>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</si>
  <si>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</si>
  <si>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</si>
  <si>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</si>
  <si>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</si>
  <si>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</si>
  <si>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</si>
  <si>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</si>
  <si>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</si>
  <si>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</si>
  <si>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</si>
  <si>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</si>
  <si>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</si>
  <si>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</si>
  <si>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</si>
  <si>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</si>
  <si>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</si>
  <si>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</si>
  <si>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</si>
  <si>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</si>
  <si>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</si>
  <si>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</si>
  <si>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</si>
  <si>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</si>
  <si>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</si>
  <si>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</si>
  <si>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</si>
  <si>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</si>
  <si>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</si>
  <si>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</si>
  <si>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</si>
  <si>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</si>
  <si>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</si>
  <si>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</si>
  <si>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</si>
  <si>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</si>
  <si>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</si>
  <si>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</si>
  <si>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</si>
  <si>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</si>
  <si>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</si>
  <si>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</si>
  <si>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</si>
  <si>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</si>
  <si>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</si>
  <si>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</si>
  <si>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</si>
  <si>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</si>
  <si>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</si>
  <si>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</si>
  <si>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</si>
  <si>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</si>
  <si>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</si>
  <si>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</si>
  <si>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</si>
  <si>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</si>
  <si>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</si>
  <si>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</si>
  <si>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</si>
  <si>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</si>
  <si>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</si>
  <si>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</si>
  <si>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</si>
  <si>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</si>
  <si>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</si>
  <si>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</si>
  <si>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</si>
  <si>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</si>
  <si>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</si>
  <si>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</si>
  <si>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</si>
  <si>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</si>
  <si>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</si>
  <si>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</si>
  <si>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</si>
  <si>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</si>
  <si>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</si>
  <si>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</si>
  <si>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</si>
  <si>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</si>
  <si>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</si>
  <si>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</si>
  <si>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</si>
  <si>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</si>
  <si>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</si>
  <si>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</si>
  <si>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</si>
  <si>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</si>
  <si>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</si>
  <si>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</si>
  <si>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</si>
  <si>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</si>
  <si>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</si>
  <si>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</si>
  <si>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</si>
  <si>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</si>
  <si>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</si>
  <si>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</si>
  <si>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</si>
  <si>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</si>
  <si>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</si>
  <si>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</si>
  <si>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</si>
  <si>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</si>
  <si>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</si>
  <si>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</si>
  <si>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</si>
  <si>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</si>
  <si>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</si>
  <si>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</si>
  <si>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</si>
  <si>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</si>
  <si>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</si>
  <si>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</si>
  <si>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</si>
  <si>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</si>
  <si>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</si>
  <si>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</si>
  <si>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</si>
  <si>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</si>
  <si>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</si>
  <si>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</si>
  <si>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</si>
  <si>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</si>
  <si>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</si>
  <si>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</si>
  <si>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</si>
  <si>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</si>
  <si>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</si>
  <si>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</si>
  <si>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</si>
  <si>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</si>
  <si>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</si>
  <si>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</si>
  <si>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</si>
  <si>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</si>
  <si>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</si>
  <si>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</si>
  <si>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</si>
  <si>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</si>
  <si>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</si>
  <si>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</si>
  <si>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</si>
  <si>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</si>
  <si>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</si>
  <si>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</si>
  <si>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</si>
  <si>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</si>
  <si>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</si>
  <si>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</si>
  <si>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</si>
  <si>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</si>
  <si>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</si>
  <si>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</si>
  <si>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</si>
  <si>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</si>
  <si>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</si>
  <si>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</si>
  <si>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</si>
  <si>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</si>
  <si>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</si>
  <si>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</si>
  <si>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</si>
  <si>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</si>
  <si>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</si>
  <si>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</si>
  <si>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</si>
  <si>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</si>
  <si>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</si>
  <si>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</si>
  <si>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</si>
  <si>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</si>
  <si>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</si>
  <si>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</si>
  <si>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</si>
  <si>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</si>
  <si>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</si>
  <si>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</si>
  <si>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</si>
  <si>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</si>
  <si>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</si>
  <si>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</si>
  <si>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</si>
  <si>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</si>
  <si>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</si>
  <si>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</si>
  <si>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</si>
  <si>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</si>
  <si>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</si>
  <si>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</si>
  <si>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</si>
  <si>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</si>
  <si>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</si>
  <si>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</si>
  <si>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</si>
  <si>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</si>
  <si>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</si>
  <si>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</si>
  <si>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</si>
  <si>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</si>
  <si>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</si>
  <si>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</si>
  <si>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</si>
  <si>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</si>
  <si>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</si>
  <si>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</si>
  <si>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</si>
  <si>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</si>
  <si>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</si>
  <si>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</si>
  <si>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</si>
  <si>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</si>
  <si>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</si>
  <si>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</si>
  <si>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</si>
  <si>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</si>
  <si>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</si>
  <si>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</si>
  <si>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</si>
  <si>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</si>
  <si>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</si>
  <si>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</si>
  <si>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</si>
  <si>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</si>
  <si>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</si>
  <si>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</si>
  <si>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</si>
  <si>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</si>
  <si>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</si>
  <si>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</si>
  <si>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</si>
  <si>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</si>
  <si>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</si>
  <si>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</si>
  <si>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</si>
  <si>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</si>
  <si>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</si>
  <si>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</si>
  <si>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</si>
  <si>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</si>
  <si>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</si>
  <si>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</si>
  <si>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</si>
  <si>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</si>
  <si>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</si>
  <si>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</si>
  <si>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</si>
  <si>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</si>
  <si>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</si>
  <si>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</si>
  <si>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</si>
  <si>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</si>
  <si>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</si>
  <si>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</si>
  <si>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</si>
  <si>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</si>
  <si>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</si>
  <si>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</si>
  <si>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</si>
  <si>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</si>
  <si>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</si>
  <si>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</si>
  <si>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</si>
  <si>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</si>
  <si>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</si>
  <si>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</si>
  <si>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</si>
  <si>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</si>
  <si>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</si>
  <si>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</si>
  <si>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</si>
  <si>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</si>
  <si>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</si>
  <si>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</si>
  <si>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</si>
  <si>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</si>
  <si>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</si>
  <si>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</si>
  <si>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</si>
  <si>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</si>
  <si>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</si>
  <si>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</si>
  <si>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</si>
  <si>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</si>
  <si>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</si>
  <si>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</si>
  <si>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</si>
  <si>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</si>
  <si>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</si>
  <si>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</si>
  <si>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</si>
  <si>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</si>
  <si>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</si>
  <si>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</si>
  <si>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</si>
  <si>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</si>
  <si>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</si>
  <si>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</si>
  <si>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</si>
  <si>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</si>
  <si>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</si>
  <si>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</si>
  <si>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</si>
  <si>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</si>
  <si>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</si>
  <si>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</si>
  <si>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</si>
  <si>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</si>
  <si>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</si>
  <si>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</si>
  <si>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</si>
  <si>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</si>
  <si>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</si>
  <si>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</si>
  <si>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</si>
  <si>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</si>
  <si>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</si>
  <si>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</si>
  <si>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</si>
  <si>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</si>
  <si>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</si>
  <si>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</si>
  <si>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</si>
  <si>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</si>
  <si>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</si>
  <si>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</si>
  <si>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</si>
  <si>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</si>
  <si>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</si>
  <si>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</si>
  <si>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</si>
  <si>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</si>
  <si>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</si>
  <si>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</si>
  <si>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</si>
  <si>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</si>
  <si>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</si>
  <si>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</si>
  <si>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</si>
  <si>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</si>
  <si>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</si>
  <si>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</si>
  <si>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</si>
  <si>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</si>
  <si>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</si>
  <si>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</si>
  <si>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</si>
  <si>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</si>
  <si>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</si>
  <si>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</si>
  <si>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</si>
  <si>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</si>
  <si>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</si>
  <si>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</si>
  <si>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</si>
  <si>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</si>
  <si>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</si>
  <si>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</si>
  <si>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</si>
  <si>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</si>
  <si>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</si>
  <si>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</si>
  <si>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</si>
  <si>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</si>
  <si>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</si>
  <si>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</si>
  <si>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</si>
  <si>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</si>
  <si>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</si>
  <si>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</si>
  <si>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</si>
  <si>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</si>
  <si>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</si>
  <si>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</si>
  <si>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</si>
  <si>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</si>
  <si>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</si>
  <si>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</si>
  <si>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</si>
  <si>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</si>
  <si>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</si>
  <si>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</si>
  <si>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</si>
  <si>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</si>
  <si>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</si>
  <si>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</si>
  <si>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</si>
  <si>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</si>
  <si>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</si>
  <si>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</si>
  <si>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</si>
  <si>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</si>
  <si>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</si>
  <si>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</si>
  <si>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</si>
  <si>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</si>
  <si>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</si>
  <si>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</si>
  <si>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</si>
  <si>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</si>
  <si>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</si>
  <si>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</si>
  <si>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</si>
  <si>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</si>
  <si>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</si>
  <si>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</si>
  <si>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</si>
  <si>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</si>
  <si>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</si>
  <si>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</si>
  <si>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</si>
  <si>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</si>
  <si>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</si>
  <si>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</si>
  <si>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</si>
  <si>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</si>
  <si>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</si>
  <si>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</si>
  <si>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</si>
  <si>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</si>
  <si>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</si>
  <si>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</si>
  <si>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</si>
  <si>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</si>
  <si>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</si>
  <si>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</si>
  <si>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</si>
  <si>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</si>
  <si>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</si>
  <si>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</si>
  <si>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</si>
  <si>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</si>
  <si>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</si>
  <si>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</si>
  <si>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</si>
  <si>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</si>
  <si>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</si>
  <si>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</si>
  <si>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</si>
  <si>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</si>
  <si>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</si>
  <si>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</si>
  <si>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</si>
  <si>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</si>
  <si>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</si>
  <si>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</si>
  <si>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</si>
  <si>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</si>
  <si>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</si>
  <si>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</si>
  <si>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</si>
  <si>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</si>
  <si>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</si>
  <si>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</si>
  <si>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</si>
  <si>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</si>
  <si>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</si>
  <si>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</si>
  <si>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</si>
  <si>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</si>
  <si>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</si>
  <si>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</si>
  <si>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</si>
  <si>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</si>
  <si>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</si>
  <si>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</si>
  <si>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</si>
  <si>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</si>
  <si>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</si>
  <si>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</si>
  <si>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</si>
  <si>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</si>
  <si>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</si>
  <si>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</si>
  <si>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</si>
  <si>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</si>
  <si>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</si>
  <si>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</si>
  <si>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</si>
  <si>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</si>
  <si>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</si>
  <si>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</si>
  <si>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</si>
  <si>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</si>
  <si>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</si>
  <si>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</si>
  <si>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</si>
  <si>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</si>
  <si>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</si>
  <si>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</si>
  <si>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</si>
  <si>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</si>
  <si>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</si>
  <si>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</si>
  <si>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</si>
  <si>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</si>
  <si>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</si>
  <si>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</si>
  <si>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</si>
  <si>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</si>
  <si>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</si>
  <si>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</si>
  <si>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</si>
  <si>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</si>
  <si>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</si>
  <si>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</si>
  <si>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</si>
  <si>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</si>
  <si>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</si>
  <si>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</si>
  <si>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</si>
  <si>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</si>
  <si>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</si>
  <si>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</si>
  <si>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</si>
  <si>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</si>
  <si>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</si>
  <si>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</si>
  <si>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</si>
  <si>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</si>
  <si>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</si>
  <si>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</si>
  <si>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</si>
  <si>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</si>
  <si>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</si>
  <si>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</si>
  <si>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</si>
  <si>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</si>
  <si>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</si>
  <si>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</si>
  <si>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</si>
  <si>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</si>
  <si>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</si>
  <si>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</si>
  <si>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</si>
  <si>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</si>
  <si>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</si>
  <si>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</si>
  <si>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</si>
  <si>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</si>
  <si>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</si>
  <si>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</si>
  <si>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</si>
  <si>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</si>
  <si>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</si>
  <si>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</si>
  <si>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</si>
  <si>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</si>
  <si>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</si>
  <si>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</si>
  <si>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</si>
  <si>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</si>
  <si>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</si>
  <si>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</si>
  <si>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</si>
  <si>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</si>
  <si>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</si>
  <si>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</si>
  <si>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</si>
  <si>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</si>
  <si>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</si>
  <si>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</si>
  <si>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</si>
  <si>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</si>
  <si>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</si>
  <si>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</si>
  <si>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</si>
  <si>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</si>
  <si>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</si>
  <si>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</si>
  <si>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</si>
  <si>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</si>
  <si>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</si>
  <si>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</si>
  <si>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</si>
  <si>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</si>
  <si>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</si>
  <si>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</si>
  <si>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</si>
  <si>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</si>
  <si>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</si>
  <si>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</si>
  <si>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</si>
  <si>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</si>
  <si>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</si>
  <si>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</si>
  <si>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</si>
  <si>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</si>
  <si>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</si>
  <si>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</si>
  <si>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</si>
  <si>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</si>
  <si>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</si>
  <si>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</si>
  <si>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</si>
  <si>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</si>
  <si>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</si>
  <si>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</si>
  <si>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</si>
  <si>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</si>
  <si>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</si>
  <si>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</si>
  <si>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</si>
  <si>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</si>
  <si>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</si>
  <si>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</si>
  <si>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</si>
  <si>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</si>
  <si>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</si>
  <si>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</si>
  <si>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</si>
  <si>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</si>
  <si>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</si>
  <si>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</si>
  <si>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</si>
  <si>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</si>
  <si>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</si>
  <si>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</si>
  <si>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</si>
  <si>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</si>
  <si>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</si>
  <si>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</si>
  <si>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</si>
  <si>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</si>
  <si>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</si>
  <si>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</si>
  <si>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</si>
  <si>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</si>
  <si>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</si>
  <si>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</si>
  <si>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</si>
  <si>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</si>
  <si>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</si>
  <si>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</si>
  <si>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</si>
  <si>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</si>
  <si>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</si>
  <si>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</si>
  <si>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</si>
  <si>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</si>
  <si>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</si>
  <si>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</si>
  <si>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</si>
  <si>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</si>
  <si>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</si>
  <si>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</si>
  <si>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</si>
  <si>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</si>
  <si>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</si>
  <si>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Специализированная детско-юношеская спортивная школа олимпийского резерва № 2</t>
  </si>
  <si>
    <t>347800 Ростовская область, г. Каменск-Шахтинский, ул. Степинь, 1</t>
  </si>
  <si>
    <t>Директор</t>
  </si>
  <si>
    <t>Егоренкова С.П.</t>
  </si>
  <si>
    <t>8-863-657-57-56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</si>
</sst>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V38" sqref="V38:AQ38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372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04" t="s">
        <v>373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6"/>
    </row>
    <row r="16" spans="1:87" ht="15" customHeight="1" thickBot="1"/>
    <row r="17" spans="1:87" ht="15" customHeight="1" thickBot="1">
      <c r="H17" s="101" t="s">
        <v>468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4"/>
    </row>
    <row r="18" spans="1:87" ht="20.100000000000001" customHeight="1" thickBot="1"/>
    <row r="19" spans="1:87" ht="15" customHeight="1">
      <c r="K19" s="107" t="s">
        <v>385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9"/>
    </row>
    <row r="20" spans="1:87" ht="15" customHeight="1" thickBot="1">
      <c r="K20" s="110" t="s">
        <v>374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90">
        <v>2016</v>
      </c>
      <c r="AR20" s="90"/>
      <c r="AS20" s="90"/>
      <c r="AT20" s="112" t="s">
        <v>375</v>
      </c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3"/>
    </row>
    <row r="21" spans="1:87" ht="20.100000000000001" customHeight="1" thickBot="1"/>
    <row r="22" spans="1:87" ht="15.75" customHeight="1" thickBot="1">
      <c r="A22" s="98" t="s">
        <v>376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377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20" t="s">
        <v>384</v>
      </c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2"/>
    </row>
    <row r="23" spans="1:87" ht="15" customHeight="1">
      <c r="A23" s="114" t="s">
        <v>440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6"/>
      <c r="AY23" s="117" t="s">
        <v>439</v>
      </c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9"/>
      <c r="BO23" s="97" t="s">
        <v>467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>
      <c r="A24" s="91" t="s">
        <v>441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378</v>
      </c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1" t="s">
        <v>379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>
      <c r="A30" s="131" t="s">
        <v>380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>
      <c r="A31" s="117" t="s">
        <v>381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40" t="s">
        <v>382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43" t="s">
        <v>383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17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7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9"/>
    </row>
    <row r="33" spans="1:87" customFormat="1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17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7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9"/>
    </row>
    <row r="34" spans="1:87" customFormat="1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17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7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9"/>
    </row>
    <row r="35" spans="1:87" customFormat="1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17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7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9"/>
    </row>
    <row r="36" spans="1:87" customFormat="1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17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27221679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7:AQ37"/>
    <mergeCell ref="V38:AQ38"/>
    <mergeCell ref="A27:AX27"/>
    <mergeCell ref="BS27:CE27"/>
    <mergeCell ref="BN37:CI37"/>
    <mergeCell ref="AR37:BM37"/>
    <mergeCell ref="A31:U36"/>
    <mergeCell ref="A29:W29"/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"2010,2011,2012,2013,2014,2015,2016"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opLeftCell="A17" workbookViewId="0">
      <selection activeCell="P21" sqref="P21:Q40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457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356</v>
      </c>
      <c r="Q19" s="1" t="s">
        <v>357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458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f>P22+P31+P38++P39</f>
        <v>21473</v>
      </c>
      <c r="Q21" s="66">
        <f>Q22+Q31+Q38++Q39</f>
        <v>214</v>
      </c>
    </row>
    <row r="22" spans="1:17" ht="15.75">
      <c r="A22" s="3" t="s">
        <v>358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f>P23+P29+P30</f>
        <v>16248</v>
      </c>
      <c r="Q22" s="66">
        <f>Q23+Q29+Q30</f>
        <v>68</v>
      </c>
    </row>
    <row r="23" spans="1:17" ht="15.75">
      <c r="A23" s="3" t="s">
        <v>386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f>P24+P25+P26+P27+P28</f>
        <v>12346</v>
      </c>
      <c r="Q23" s="66">
        <f>Q24+Q25+Q26+Q27+Q28</f>
        <v>68</v>
      </c>
    </row>
    <row r="24" spans="1:17" ht="25.5">
      <c r="A24" s="7" t="s">
        <v>387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2053</v>
      </c>
      <c r="Q24" s="66">
        <v>20</v>
      </c>
    </row>
    <row r="25" spans="1:17" ht="15.75">
      <c r="A25" s="7" t="s">
        <v>388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8428</v>
      </c>
      <c r="Q25" s="66"/>
    </row>
    <row r="26" spans="1:17" ht="15.75">
      <c r="A26" s="7" t="s">
        <v>389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>
      <c r="A27" s="7" t="s">
        <v>390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>
      <c r="A28" s="7" t="s">
        <v>391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1865</v>
      </c>
      <c r="Q28" s="66">
        <v>48</v>
      </c>
    </row>
    <row r="29" spans="1:17" ht="15.75">
      <c r="A29" s="3" t="s">
        <v>392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173</v>
      </c>
      <c r="Q29" s="66"/>
    </row>
    <row r="30" spans="1:17" ht="15.75">
      <c r="A30" s="3" t="s">
        <v>393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3729</v>
      </c>
      <c r="Q30" s="66"/>
    </row>
    <row r="31" spans="1:17" ht="15.75">
      <c r="A31" s="3" t="s">
        <v>359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f>P32+P33+P34+P35+P36+P37</f>
        <v>5099</v>
      </c>
      <c r="Q31" s="66">
        <f>Q32+Q33+Q34+Q35+Q36+Q37</f>
        <v>109</v>
      </c>
    </row>
    <row r="32" spans="1:17" ht="15.75">
      <c r="A32" s="3" t="s">
        <v>363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55</v>
      </c>
      <c r="Q32" s="66">
        <v>3</v>
      </c>
    </row>
    <row r="33" spans="1:23" ht="15.75">
      <c r="A33" s="3" t="s">
        <v>364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100</v>
      </c>
      <c r="Q33" s="66"/>
    </row>
    <row r="34" spans="1:23" ht="15.75">
      <c r="A34" s="3" t="s">
        <v>365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1774</v>
      </c>
      <c r="Q34" s="66">
        <v>85</v>
      </c>
    </row>
    <row r="35" spans="1:23" ht="15.75">
      <c r="A35" s="3" t="s">
        <v>366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76</v>
      </c>
      <c r="Q35" s="66"/>
    </row>
    <row r="36" spans="1:23" ht="15.75">
      <c r="A36" s="3" t="s">
        <v>367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193</v>
      </c>
      <c r="Q36" s="66"/>
    </row>
    <row r="37" spans="1:23" ht="15.75">
      <c r="A37" s="3" t="s">
        <v>368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2901</v>
      </c>
      <c r="Q37" s="66">
        <v>21</v>
      </c>
    </row>
    <row r="38" spans="1:23" ht="15.7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>
      <c r="A39" s="3" t="s">
        <v>361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126</v>
      </c>
      <c r="Q39" s="66">
        <v>37</v>
      </c>
    </row>
    <row r="40" spans="1:23" ht="15.75">
      <c r="A40" s="3" t="s">
        <v>362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>
      <c r="A44" s="165" t="s">
        <v>370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>
      <c r="A45" s="166" t="s">
        <v>371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>
      <c r="P46" s="129" t="s">
        <v>289</v>
      </c>
      <c r="Q46" s="129"/>
      <c r="S46" s="129" t="s">
        <v>369</v>
      </c>
      <c r="T46" s="129"/>
      <c r="U46" s="129"/>
      <c r="W46" s="21" t="s">
        <v>290</v>
      </c>
    </row>
    <row r="47" spans="1:23" s="5" customFormat="1"/>
    <row r="48" spans="1:23" s="5" customFormat="1" ht="15.75">
      <c r="O48" s="32"/>
      <c r="P48" s="163" t="s">
        <v>736</v>
      </c>
      <c r="Q48" s="163"/>
      <c r="S48" s="164">
        <v>42758</v>
      </c>
      <c r="T48" s="164"/>
      <c r="U48" s="164"/>
    </row>
    <row r="49" spans="16:21" s="5" customFormat="1">
      <c r="P49" s="129" t="s">
        <v>291</v>
      </c>
      <c r="Q49" s="129"/>
      <c r="S49" s="162" t="s">
        <v>292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399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398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214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206</v>
      </c>
      <c r="P18" s="167" t="s">
        <v>215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216</v>
      </c>
      <c r="Q19" s="10" t="s">
        <v>395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219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>
      <c r="A22" s="59" t="s">
        <v>226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>
      <c r="A23" s="59" t="s">
        <v>227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>
      <c r="A24" s="59" t="s">
        <v>228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>
      <c r="A25" s="59" t="s">
        <v>229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>
      <c r="A26" s="59" t="s">
        <v>230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>
      <c r="A27" s="59" t="s">
        <v>231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>
      <c r="A28" s="59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>
      <c r="A29" s="59" t="s">
        <v>233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>
      <c r="A30" s="58" t="s">
        <v>396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>
      <c r="A31" s="58" t="s">
        <v>397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398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250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206</v>
      </c>
      <c r="P19" s="1" t="s">
        <v>400</v>
      </c>
      <c r="Q19" s="1" t="s">
        <v>401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216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403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469</v>
      </c>
      <c r="B1" s="69"/>
      <c r="C1" s="69"/>
      <c r="D1" s="68"/>
      <c r="E1" s="69"/>
      <c r="F1" s="69"/>
      <c r="G1" s="69"/>
      <c r="H1" s="69"/>
      <c r="J1" s="70" t="s">
        <v>470</v>
      </c>
      <c r="K1" s="70"/>
      <c r="L1" s="71"/>
      <c r="M1" s="71"/>
      <c r="O1" s="70" t="s">
        <v>471</v>
      </c>
      <c r="P1" s="71"/>
    </row>
    <row r="2" spans="1:16">
      <c r="A2" s="72" t="s">
        <v>472</v>
      </c>
      <c r="B2" s="72" t="s">
        <v>473</v>
      </c>
      <c r="C2" s="72" t="s">
        <v>474</v>
      </c>
      <c r="D2" s="72" t="s">
        <v>475</v>
      </c>
      <c r="E2" s="72" t="s">
        <v>476</v>
      </c>
      <c r="F2" s="72" t="s">
        <v>477</v>
      </c>
      <c r="G2" s="72" t="s">
        <v>478</v>
      </c>
      <c r="H2" s="72" t="s">
        <v>479</v>
      </c>
      <c r="J2" s="73" t="s">
        <v>480</v>
      </c>
      <c r="K2" s="73" t="s">
        <v>482</v>
      </c>
      <c r="L2" s="73" t="s">
        <v>476</v>
      </c>
      <c r="M2" s="73" t="s">
        <v>483</v>
      </c>
      <c r="O2" s="74" t="s">
        <v>484</v>
      </c>
      <c r="P2" s="74" t="s">
        <v>485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8</v>
      </c>
      <c r="F3" s="75"/>
      <c r="G3" s="75"/>
      <c r="H3" s="76">
        <f>SUM(H4:H11,H12,H14,H105,H112,H114,H123,H411,H438,H441,H450)</f>
        <v>8</v>
      </c>
      <c r="J3" s="5" t="s">
        <v>486</v>
      </c>
      <c r="K3" s="5">
        <v>1</v>
      </c>
      <c r="L3" s="5" t="s">
        <v>487</v>
      </c>
      <c r="M3" s="5" t="s">
        <v>384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488</v>
      </c>
      <c r="H4" s="5">
        <f>IF(LEN(P_1)&lt;&gt;0,0,1)</f>
        <v>0</v>
      </c>
      <c r="J4" s="5" t="s">
        <v>489</v>
      </c>
      <c r="K4" s="5">
        <v>2</v>
      </c>
      <c r="L4" s="5" t="s">
        <v>490</v>
      </c>
      <c r="M4" s="5" t="str">
        <f>IF(P_1=0,"Нет данных",P_1)</f>
        <v>Специализированная детско-юношеская спортивная школа олимпийского резерва № 2</v>
      </c>
      <c r="O4" s="77">
        <f ca="1">TODAY()</f>
        <v>42775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491</v>
      </c>
      <c r="H5" s="5">
        <f>IF(LEN(P_2)&lt;&gt;0,0,1)</f>
        <v>0</v>
      </c>
      <c r="J5" s="5" t="s">
        <v>492</v>
      </c>
      <c r="K5" s="5">
        <v>3</v>
      </c>
      <c r="L5" s="5" t="s">
        <v>493</v>
      </c>
      <c r="M5" s="5" t="str">
        <f>IF(P_2=0,"Нет данных",P_2)</f>
        <v>347800 Ростовская область, г. Каменск-Шахтинский, ул. Степинь, 1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494</v>
      </c>
      <c r="H6" s="5">
        <f>IF(LEN(P_3)&lt;&gt;0,0,1)</f>
        <v>0</v>
      </c>
      <c r="J6" s="5" t="s">
        <v>495</v>
      </c>
      <c r="K6" s="5">
        <v>4</v>
      </c>
      <c r="L6" s="5" t="s">
        <v>496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497</v>
      </c>
      <c r="H7" s="5">
        <f>IF(LEN(P_4)&lt;&gt;0,0,1)</f>
        <v>0</v>
      </c>
      <c r="J7" s="5" t="s">
        <v>498</v>
      </c>
      <c r="K7" s="5">
        <v>5</v>
      </c>
      <c r="L7" s="5" t="s">
        <v>499</v>
      </c>
      <c r="M7" s="5">
        <f>IF(P_4=0,"Нет данных",P_4)</f>
        <v>27221679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500</v>
      </c>
      <c r="H8" s="5">
        <f>IF(LEN(R_1)&lt;&gt;0,0,1)</f>
        <v>0</v>
      </c>
      <c r="J8" s="78" t="s">
        <v>501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502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503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504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506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507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508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509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510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511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512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513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514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515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516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517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518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519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520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521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522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523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524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525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526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527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528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529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530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531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532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533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534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535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536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537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538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539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540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541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542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543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544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545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546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547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548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549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550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551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552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553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554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555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556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557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558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559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560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561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562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563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564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565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566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567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568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569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570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571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572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573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574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575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576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577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578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579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580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581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582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583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584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585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586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587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588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589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590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591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592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593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594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595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596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597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598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599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600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601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602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603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604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605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606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607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608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609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610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5</v>
      </c>
      <c r="F123" s="75"/>
      <c r="G123" s="75"/>
      <c r="H123" s="75">
        <f>SUM(H124:H410)</f>
        <v>5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611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612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613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614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615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616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617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618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619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620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621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622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623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624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625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626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627</v>
      </c>
      <c r="F140" s="85"/>
      <c r="G140" s="85"/>
      <c r="H140" s="85">
        <f>IF('Раздел 6'!AF21=SUM('Раздел 6'!AF22,'Раздел 6'!AF27,'Раздел 6'!AF35,'Раздел 6'!AF36),0,1)</f>
        <v>1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628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629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630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631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632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633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634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635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636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637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638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639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640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641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642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643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644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646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647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648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649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650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651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652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653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654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655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656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657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658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659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660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661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662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663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664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665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666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667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668</v>
      </c>
      <c r="F180" s="85"/>
      <c r="G180" s="85"/>
      <c r="H180" s="85">
        <f>IF('Раздел 6'!AQ22=SUM('Раздел 6'!AQ23:AQ26),0,1)</f>
        <v>1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669</v>
      </c>
      <c r="F181" s="85"/>
      <c r="G181" s="85"/>
      <c r="H181" s="85">
        <f>IF('Раздел 6'!AR22=SUM('Раздел 6'!AR23:AR26),0,1)</f>
        <v>1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670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671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672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673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674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675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676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677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686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687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688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689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690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691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692</v>
      </c>
      <c r="F196" s="85"/>
      <c r="G196" s="85"/>
      <c r="H196" s="85">
        <f>IF('Раздел 6'!AD27=SUM('Раздел 6'!AD28:AD34),0,1)</f>
        <v>1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693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694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695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696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697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698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699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700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701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702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703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704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705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706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707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708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709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710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711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712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713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714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715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716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717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718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719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720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721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722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723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724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725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726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727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728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729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730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731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0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2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5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9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10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11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12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13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14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15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16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17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18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19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21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22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23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24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25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26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27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28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29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30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31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32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33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34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35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36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37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38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56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57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58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59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60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61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62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63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64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65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66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67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68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69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70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71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72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73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74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75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76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77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78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79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80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81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82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83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84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85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86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87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88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89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90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91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92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93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94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95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96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97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98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99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100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101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102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103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104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105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106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107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108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109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110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111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112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113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114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115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116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117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118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119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120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121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122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123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124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125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126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127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128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129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130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131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132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133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134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135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136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137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138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139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140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141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142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143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144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145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146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147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148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149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150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151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152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153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154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155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156</v>
      </c>
      <c r="F392" s="85"/>
      <c r="G392" s="85"/>
      <c r="H392" s="85">
        <f>IF('Раздел 6'!AQ24&gt;='Раздел 6'!AR24,0,1)</f>
        <v>1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157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158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159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160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161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162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163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164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165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166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167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168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169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170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171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172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173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174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2</v>
      </c>
      <c r="F411" s="80"/>
      <c r="G411" s="80"/>
      <c r="H411" s="80">
        <f>SUM(H412:H437)</f>
        <v>2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679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678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680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681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481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682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683</v>
      </c>
      <c r="H428">
        <f>IF(OR(AND('Раздел 7'!P43=0,'Раздел 7'!P42=0),AND('Раздел 7'!P43&gt;0,'Раздел 7'!P42&gt;0)),0,1)</f>
        <v>1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684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685</v>
      </c>
      <c r="H430">
        <f>IF(OR(AND('Раздел 7'!P45=0,'Раздел 7'!P44=0),AND('Раздел 7'!P45&gt;0,'Раздел 7'!P44&gt;0)),0,1)</f>
        <v>1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194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195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196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197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198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199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200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201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1</v>
      </c>
      <c r="F450" s="75"/>
      <c r="G450" s="75"/>
      <c r="H450" s="75">
        <f>SUM(H451:H454)</f>
        <v>1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645</v>
      </c>
      <c r="H454">
        <f>IF('Раздел 8'!P23-'Раздел 8'!P29=SUM('Раздел 9'!Q21,'Раздел 9'!Q40),0,1)</f>
        <v>1</v>
      </c>
    </row>
    <row r="455" spans="1:8">
      <c r="A455" s="78" t="s">
        <v>505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236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237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207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394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1</v>
      </c>
    </row>
    <row r="23" spans="1:16" ht="15.75">
      <c r="A23" s="3" t="s">
        <v>209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>
      <c r="A24" s="3" t="s">
        <v>210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>
      <c r="A25" s="3" t="s">
        <v>211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212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213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T26" sqref="T26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239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222</v>
      </c>
      <c r="Q17" s="156"/>
      <c r="R17" s="156" t="s">
        <v>215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216</v>
      </c>
      <c r="Q18" s="156" t="s">
        <v>225</v>
      </c>
      <c r="R18" s="156" t="s">
        <v>216</v>
      </c>
      <c r="S18" s="156" t="s">
        <v>217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224</v>
      </c>
      <c r="T19" s="1" t="s">
        <v>223</v>
      </c>
      <c r="U19" s="1" t="s">
        <v>447</v>
      </c>
      <c r="V19" s="1" t="s">
        <v>218</v>
      </c>
      <c r="W19" s="1" t="s">
        <v>404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219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76</v>
      </c>
      <c r="Q21" s="8">
        <v>13</v>
      </c>
      <c r="R21" s="8">
        <v>1015</v>
      </c>
      <c r="S21" s="8">
        <v>15</v>
      </c>
      <c r="T21" s="8">
        <v>179</v>
      </c>
      <c r="U21" s="8"/>
      <c r="V21" s="8"/>
      <c r="W21" s="8"/>
    </row>
    <row r="22" spans="1:23" ht="25.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76</v>
      </c>
      <c r="Q26" s="8">
        <v>13</v>
      </c>
      <c r="R26" s="8">
        <v>1015</v>
      </c>
      <c r="S26" s="8">
        <v>15</v>
      </c>
      <c r="T26" s="8">
        <v>179</v>
      </c>
      <c r="U26" s="8"/>
      <c r="V26" s="8"/>
      <c r="W26" s="8"/>
    </row>
    <row r="27" spans="1:23" ht="15.7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>
      <c r="A29" s="7" t="s">
        <v>233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>
      <c r="A30" s="7" t="s">
        <v>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>
      <c r="A31" s="7" t="s">
        <v>221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443</v>
      </c>
      <c r="O17" s="152"/>
      <c r="P17" s="152"/>
      <c r="Q17" s="152"/>
      <c r="R17" s="152"/>
      <c r="S17" s="152"/>
      <c r="T17" s="152"/>
    </row>
    <row r="18" spans="14:20">
      <c r="O18" s="157" t="s">
        <v>240</v>
      </c>
      <c r="P18" s="157"/>
      <c r="Q18" s="157"/>
      <c r="R18" s="157"/>
      <c r="S18" s="157"/>
      <c r="T18" s="157"/>
    </row>
    <row r="19" spans="14:20" ht="76.5">
      <c r="N19" s="64"/>
      <c r="O19" s="10" t="s">
        <v>206</v>
      </c>
      <c r="P19" s="10" t="s">
        <v>234</v>
      </c>
      <c r="Q19" s="10" t="s">
        <v>235</v>
      </c>
      <c r="R19" s="10" t="s">
        <v>448</v>
      </c>
      <c r="S19" s="10" t="s">
        <v>462</v>
      </c>
      <c r="T19" s="10" t="s">
        <v>406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216</v>
      </c>
      <c r="O21" s="55">
        <v>1</v>
      </c>
      <c r="P21" s="8"/>
      <c r="Q21" s="8"/>
      <c r="R21" s="8"/>
      <c r="S21" s="8"/>
      <c r="T21" s="8"/>
    </row>
    <row r="22" spans="14:20" ht="15.75">
      <c r="N22" s="64" t="s">
        <v>405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442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249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242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243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>
      <c r="A22" s="3" t="s">
        <v>244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>
      <c r="A23" s="3" t="s">
        <v>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>
      <c r="A24" s="7" t="s">
        <v>247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>
      <c r="A25" s="7" t="s">
        <v>248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>
      <c r="A26" s="3" t="s">
        <v>449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>
      <c r="A27" s="3" t="s">
        <v>246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P23" sqref="P23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255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256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206</v>
      </c>
      <c r="P18" s="156" t="s">
        <v>251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252</v>
      </c>
      <c r="Q19" s="1" t="s">
        <v>253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450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/>
      <c r="Q21" s="8"/>
    </row>
    <row r="22" spans="1:17" ht="15.75">
      <c r="A22" s="7" t="s">
        <v>451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316</v>
      </c>
      <c r="Q22" s="8">
        <v>130</v>
      </c>
    </row>
    <row r="23" spans="1:17" ht="15.75">
      <c r="A23" s="7" t="s">
        <v>452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521</v>
      </c>
      <c r="Q23" s="8">
        <v>181</v>
      </c>
    </row>
    <row r="24" spans="1:17" ht="15.75">
      <c r="A24" s="7" t="s">
        <v>453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173</v>
      </c>
      <c r="Q24" s="8">
        <v>40</v>
      </c>
    </row>
    <row r="25" spans="1:17" ht="15.75">
      <c r="A25" s="7" t="s">
        <v>454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5</v>
      </c>
      <c r="Q25" s="8"/>
    </row>
    <row r="26" spans="1:17" ht="15.75">
      <c r="A26" s="7" t="s">
        <v>254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1015</v>
      </c>
      <c r="Q26" s="8">
        <v>351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abSelected="1" topLeftCell="A15" zoomScaleNormal="85" workbookViewId="0">
      <selection activeCell="AR36" sqref="AR36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444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308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257</v>
      </c>
      <c r="Q17" s="156" t="s">
        <v>258</v>
      </c>
      <c r="R17" s="159" t="s">
        <v>306</v>
      </c>
      <c r="S17" s="156" t="s">
        <v>466</v>
      </c>
      <c r="T17" s="156" t="s">
        <v>259</v>
      </c>
      <c r="U17" s="156"/>
      <c r="V17" s="156"/>
      <c r="W17" s="156"/>
      <c r="X17" s="156"/>
      <c r="Y17" s="156"/>
      <c r="Z17" s="156"/>
      <c r="AA17" s="156" t="s">
        <v>260</v>
      </c>
      <c r="AB17" s="156"/>
      <c r="AC17" s="156" t="s">
        <v>261</v>
      </c>
      <c r="AD17" s="156"/>
      <c r="AE17" s="156"/>
      <c r="AF17" s="156"/>
      <c r="AG17" s="156"/>
      <c r="AH17" s="156"/>
      <c r="AI17" s="156" t="s">
        <v>408</v>
      </c>
      <c r="AJ17" s="156"/>
      <c r="AK17" s="156"/>
      <c r="AL17" s="156"/>
      <c r="AM17" s="156"/>
      <c r="AN17" s="156" t="s">
        <v>407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262</v>
      </c>
      <c r="U18" s="156"/>
      <c r="V18" s="156" t="s">
        <v>263</v>
      </c>
      <c r="W18" s="156" t="s">
        <v>264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265</v>
      </c>
      <c r="U19" s="1" t="s">
        <v>266</v>
      </c>
      <c r="V19" s="156"/>
      <c r="W19" s="1" t="s">
        <v>267</v>
      </c>
      <c r="X19" s="1" t="s">
        <v>268</v>
      </c>
      <c r="Y19" s="1" t="s">
        <v>269</v>
      </c>
      <c r="Z19" s="1" t="s">
        <v>270</v>
      </c>
      <c r="AA19" s="1" t="s">
        <v>252</v>
      </c>
      <c r="AB19" s="1" t="s">
        <v>295</v>
      </c>
      <c r="AC19" s="1" t="s">
        <v>271</v>
      </c>
      <c r="AD19" s="1" t="s">
        <v>293</v>
      </c>
      <c r="AE19" s="1" t="s">
        <v>272</v>
      </c>
      <c r="AF19" s="1" t="s">
        <v>294</v>
      </c>
      <c r="AG19" s="1" t="s">
        <v>273</v>
      </c>
      <c r="AH19" s="1" t="s">
        <v>274</v>
      </c>
      <c r="AI19" s="1" t="s">
        <v>275</v>
      </c>
      <c r="AJ19" s="1" t="s">
        <v>276</v>
      </c>
      <c r="AK19" s="1" t="s">
        <v>277</v>
      </c>
      <c r="AL19" s="1" t="s">
        <v>278</v>
      </c>
      <c r="AM19" s="1" t="s">
        <v>455</v>
      </c>
      <c r="AN19" s="1" t="s">
        <v>307</v>
      </c>
      <c r="AO19" s="1" t="s">
        <v>279</v>
      </c>
      <c r="AP19" s="1" t="s">
        <v>410</v>
      </c>
      <c r="AQ19" s="1" t="s">
        <v>409</v>
      </c>
      <c r="AR19" s="1" t="s">
        <v>456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296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67</v>
      </c>
      <c r="Q21" s="8"/>
      <c r="R21" s="8">
        <v>51</v>
      </c>
      <c r="S21" s="8">
        <v>31</v>
      </c>
      <c r="T21" s="8">
        <v>16</v>
      </c>
      <c r="U21" s="8">
        <v>51</v>
      </c>
      <c r="V21" s="8">
        <v>18</v>
      </c>
      <c r="W21" s="8">
        <v>10</v>
      </c>
      <c r="X21" s="8">
        <v>8</v>
      </c>
      <c r="Y21" s="8"/>
      <c r="Z21" s="8">
        <v>49</v>
      </c>
      <c r="AA21" s="8">
        <v>16</v>
      </c>
      <c r="AB21" s="8">
        <v>6</v>
      </c>
      <c r="AC21" s="8">
        <v>38</v>
      </c>
      <c r="AD21" s="8">
        <v>30</v>
      </c>
      <c r="AE21" s="8">
        <v>8</v>
      </c>
      <c r="AF21" s="8"/>
      <c r="AG21" s="8">
        <v>21</v>
      </c>
      <c r="AH21" s="8"/>
      <c r="AI21" s="8">
        <v>3</v>
      </c>
      <c r="AJ21" s="8">
        <v>1</v>
      </c>
      <c r="AK21" s="8">
        <v>6</v>
      </c>
      <c r="AL21" s="8">
        <v>8</v>
      </c>
      <c r="AM21" s="8">
        <v>49</v>
      </c>
      <c r="AN21" s="8">
        <v>5</v>
      </c>
      <c r="AO21" s="8">
        <v>8</v>
      </c>
      <c r="AP21" s="8">
        <v>54</v>
      </c>
      <c r="AQ21" s="8">
        <v>30</v>
      </c>
      <c r="AR21" s="8">
        <v>17</v>
      </c>
    </row>
    <row r="22" spans="1:44" ht="30" customHeight="1">
      <c r="A22" s="7" t="s">
        <v>280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4</v>
      </c>
      <c r="Q22" s="8"/>
      <c r="R22" s="8">
        <v>4</v>
      </c>
      <c r="S22" s="8">
        <v>1</v>
      </c>
      <c r="T22" s="8"/>
      <c r="U22" s="8">
        <v>4</v>
      </c>
      <c r="V22" s="8">
        <v>2</v>
      </c>
      <c r="W22" s="8"/>
      <c r="X22" s="8"/>
      <c r="Y22" s="8"/>
      <c r="Z22" s="8">
        <v>4</v>
      </c>
      <c r="AA22" s="8"/>
      <c r="AB22" s="8"/>
      <c r="AC22" s="8">
        <v>4</v>
      </c>
      <c r="AD22" s="8">
        <v>3</v>
      </c>
      <c r="AE22" s="8"/>
      <c r="AF22" s="8"/>
      <c r="AG22" s="8"/>
      <c r="AH22" s="8"/>
      <c r="AI22" s="8"/>
      <c r="AJ22" s="8">
        <v>1</v>
      </c>
      <c r="AK22" s="8"/>
      <c r="AL22" s="8"/>
      <c r="AM22" s="8">
        <v>3</v>
      </c>
      <c r="AN22" s="8"/>
      <c r="AO22" s="8"/>
      <c r="AP22" s="8">
        <v>4</v>
      </c>
      <c r="AQ22" s="8">
        <v>2</v>
      </c>
      <c r="AR22" s="8">
        <v>1</v>
      </c>
    </row>
    <row r="23" spans="1:44" ht="30" customHeight="1">
      <c r="A23" s="7" t="s">
        <v>297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/>
      <c r="R23" s="8">
        <v>1</v>
      </c>
      <c r="S23" s="8">
        <v>1</v>
      </c>
      <c r="T23" s="8"/>
      <c r="U23" s="8">
        <v>1</v>
      </c>
      <c r="V23" s="8"/>
      <c r="W23" s="8"/>
      <c r="X23" s="8"/>
      <c r="Y23" s="8"/>
      <c r="Z23" s="8">
        <v>1</v>
      </c>
      <c r="AA23" s="8"/>
      <c r="AB23" s="8"/>
      <c r="AC23" s="8">
        <v>1</v>
      </c>
      <c r="AD23" s="8">
        <v>1</v>
      </c>
      <c r="AE23" s="8"/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>
        <v>1</v>
      </c>
      <c r="AQ23" s="8">
        <v>1</v>
      </c>
      <c r="AR23" s="8">
        <v>1</v>
      </c>
    </row>
    <row r="24" spans="1:44" ht="20.100000000000001" customHeight="1">
      <c r="A24" s="7" t="s">
        <v>298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3</v>
      </c>
      <c r="Q24" s="8"/>
      <c r="R24" s="8">
        <v>3</v>
      </c>
      <c r="S24" s="8"/>
      <c r="T24" s="8"/>
      <c r="U24" s="8">
        <v>3</v>
      </c>
      <c r="V24" s="8">
        <v>2</v>
      </c>
      <c r="W24" s="8"/>
      <c r="X24" s="8"/>
      <c r="Y24" s="8"/>
      <c r="Z24" s="8">
        <v>3</v>
      </c>
      <c r="AA24" s="8"/>
      <c r="AB24" s="8"/>
      <c r="AC24" s="8">
        <v>3</v>
      </c>
      <c r="AD24" s="8">
        <v>2</v>
      </c>
      <c r="AE24" s="8"/>
      <c r="AF24" s="8"/>
      <c r="AG24" s="8"/>
      <c r="AH24" s="8"/>
      <c r="AI24" s="8"/>
      <c r="AJ24" s="8">
        <v>1</v>
      </c>
      <c r="AK24" s="8"/>
      <c r="AL24" s="8"/>
      <c r="AM24" s="8">
        <v>2</v>
      </c>
      <c r="AN24" s="8"/>
      <c r="AO24" s="8"/>
      <c r="AP24" s="8">
        <v>3</v>
      </c>
      <c r="AQ24" s="8"/>
      <c r="AR24" s="8">
        <v>1</v>
      </c>
    </row>
    <row r="25" spans="1:44" ht="20.100000000000001" customHeight="1">
      <c r="A25" s="7" t="s">
        <v>281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>
      <c r="A26" s="7" t="s">
        <v>282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>
      <c r="A27" s="7" t="s">
        <v>299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37</v>
      </c>
      <c r="Q27" s="8"/>
      <c r="R27" s="8">
        <v>25</v>
      </c>
      <c r="S27" s="8">
        <v>11</v>
      </c>
      <c r="T27" s="8">
        <v>12</v>
      </c>
      <c r="U27" s="8">
        <v>25</v>
      </c>
      <c r="V27" s="8">
        <v>3</v>
      </c>
      <c r="W27" s="8">
        <v>10</v>
      </c>
      <c r="X27" s="8">
        <v>8</v>
      </c>
      <c r="Y27" s="8"/>
      <c r="Z27" s="8">
        <v>19</v>
      </c>
      <c r="AA27" s="8">
        <v>12</v>
      </c>
      <c r="AB27" s="8">
        <v>3</v>
      </c>
      <c r="AC27" s="8">
        <v>31</v>
      </c>
      <c r="AD27" s="8">
        <v>26</v>
      </c>
      <c r="AE27" s="8">
        <v>6</v>
      </c>
      <c r="AF27" s="8">
        <v>4</v>
      </c>
      <c r="AG27" s="8"/>
      <c r="AH27" s="8"/>
      <c r="AI27" s="8">
        <v>3</v>
      </c>
      <c r="AJ27" s="8"/>
      <c r="AK27" s="8">
        <v>4</v>
      </c>
      <c r="AL27" s="8">
        <v>5</v>
      </c>
      <c r="AM27" s="8">
        <v>25</v>
      </c>
      <c r="AN27" s="8">
        <v>5</v>
      </c>
      <c r="AO27" s="8">
        <v>5</v>
      </c>
      <c r="AP27" s="8">
        <v>27</v>
      </c>
      <c r="AQ27" s="8">
        <v>11</v>
      </c>
      <c r="AR27" s="8">
        <v>2</v>
      </c>
    </row>
    <row r="28" spans="1:44" ht="30" customHeight="1">
      <c r="A28" s="24" t="s">
        <v>300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>
      <c r="A29" s="3" t="s">
        <v>301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>
      <c r="A30" s="3" t="s">
        <v>302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>
      <c r="A31" s="3" t="s">
        <v>283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>
      <c r="A32" s="25" t="s">
        <v>303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33</v>
      </c>
      <c r="Q32" s="8"/>
      <c r="R32" s="8">
        <v>22</v>
      </c>
      <c r="S32" s="8">
        <v>9</v>
      </c>
      <c r="T32" s="8">
        <v>11</v>
      </c>
      <c r="U32" s="8">
        <v>22</v>
      </c>
      <c r="V32" s="8"/>
      <c r="W32" s="8">
        <v>8</v>
      </c>
      <c r="X32" s="8">
        <v>7</v>
      </c>
      <c r="Y32" s="8"/>
      <c r="Z32" s="8">
        <v>18</v>
      </c>
      <c r="AA32" s="8">
        <v>11</v>
      </c>
      <c r="AB32" s="8">
        <v>3</v>
      </c>
      <c r="AC32" s="8">
        <v>28</v>
      </c>
      <c r="AD32" s="8">
        <v>23</v>
      </c>
      <c r="AE32" s="8">
        <v>5</v>
      </c>
      <c r="AF32" s="8">
        <v>4</v>
      </c>
      <c r="AG32" s="8"/>
      <c r="AH32" s="8"/>
      <c r="AI32" s="8">
        <v>3</v>
      </c>
      <c r="AJ32" s="8"/>
      <c r="AK32" s="8">
        <v>3</v>
      </c>
      <c r="AL32" s="8">
        <v>4</v>
      </c>
      <c r="AM32" s="8">
        <v>23</v>
      </c>
      <c r="AN32" s="8">
        <v>5</v>
      </c>
      <c r="AO32" s="8">
        <v>3</v>
      </c>
      <c r="AP32" s="8">
        <v>25</v>
      </c>
      <c r="AQ32" s="8">
        <v>9</v>
      </c>
      <c r="AR32" s="8">
        <v>1</v>
      </c>
    </row>
    <row r="33" spans="1:44" ht="20.100000000000001" customHeight="1">
      <c r="A33" s="25" t="s">
        <v>304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4</v>
      </c>
      <c r="Q33" s="8"/>
      <c r="R33" s="8">
        <v>3</v>
      </c>
      <c r="S33" s="8">
        <v>2</v>
      </c>
      <c r="T33" s="8">
        <v>1</v>
      </c>
      <c r="U33" s="8">
        <v>3</v>
      </c>
      <c r="V33" s="8">
        <v>3</v>
      </c>
      <c r="W33" s="8">
        <v>2</v>
      </c>
      <c r="X33" s="8">
        <v>1</v>
      </c>
      <c r="Y33" s="8"/>
      <c r="Z33" s="8">
        <v>1</v>
      </c>
      <c r="AA33" s="8">
        <v>1</v>
      </c>
      <c r="AB33" s="8"/>
      <c r="AC33" s="8">
        <v>3</v>
      </c>
      <c r="AD33" s="8">
        <v>2</v>
      </c>
      <c r="AE33" s="8">
        <v>1</v>
      </c>
      <c r="AF33" s="8"/>
      <c r="AG33" s="8"/>
      <c r="AH33" s="8"/>
      <c r="AI33" s="8"/>
      <c r="AJ33" s="8"/>
      <c r="AK33" s="8">
        <v>1</v>
      </c>
      <c r="AL33" s="8">
        <v>1</v>
      </c>
      <c r="AM33" s="8">
        <v>2</v>
      </c>
      <c r="AN33" s="8"/>
      <c r="AO33" s="8">
        <v>2</v>
      </c>
      <c r="AP33" s="8">
        <v>2</v>
      </c>
      <c r="AQ33" s="8">
        <v>2</v>
      </c>
      <c r="AR33" s="8">
        <v>1</v>
      </c>
    </row>
    <row r="34" spans="1:44" ht="20.100000000000001" customHeight="1">
      <c r="A34" s="26" t="s">
        <v>284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>
      <c r="A35" s="7" t="s">
        <v>305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</v>
      </c>
      <c r="Q35" s="8"/>
      <c r="R35" s="8">
        <v>1</v>
      </c>
      <c r="S35" s="8">
        <v>2</v>
      </c>
      <c r="T35" s="8">
        <v>1</v>
      </c>
      <c r="U35" s="8">
        <v>1</v>
      </c>
      <c r="V35" s="8"/>
      <c r="W35" s="8"/>
      <c r="X35" s="8"/>
      <c r="Y35" s="8"/>
      <c r="Z35" s="8">
        <v>2</v>
      </c>
      <c r="AA35" s="8">
        <v>1</v>
      </c>
      <c r="AB35" s="8">
        <v>1</v>
      </c>
      <c r="AC35" s="8">
        <v>1</v>
      </c>
      <c r="AD35" s="8">
        <v>1</v>
      </c>
      <c r="AE35" s="8">
        <v>1</v>
      </c>
      <c r="AF35" s="8">
        <v>1</v>
      </c>
      <c r="AG35" s="8"/>
      <c r="AH35" s="8"/>
      <c r="AI35" s="8"/>
      <c r="AJ35" s="8"/>
      <c r="AK35" s="8"/>
      <c r="AL35" s="8">
        <v>1</v>
      </c>
      <c r="AM35" s="8">
        <v>1</v>
      </c>
      <c r="AN35" s="8"/>
      <c r="AO35" s="8">
        <v>1</v>
      </c>
      <c r="AP35" s="8">
        <v>1</v>
      </c>
      <c r="AQ35" s="8">
        <v>1</v>
      </c>
      <c r="AR35" s="8">
        <v>1</v>
      </c>
    </row>
    <row r="36" spans="1:44" ht="20.100000000000001" customHeight="1">
      <c r="A36" s="7" t="s">
        <v>285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24</v>
      </c>
      <c r="Q36" s="8"/>
      <c r="R36" s="8">
        <v>21</v>
      </c>
      <c r="S36" s="8">
        <v>17</v>
      </c>
      <c r="T36" s="8">
        <v>3</v>
      </c>
      <c r="U36" s="8">
        <v>21</v>
      </c>
      <c r="V36" s="8">
        <v>13</v>
      </c>
      <c r="W36" s="8"/>
      <c r="X36" s="8"/>
      <c r="Y36" s="8"/>
      <c r="Z36" s="8">
        <v>24</v>
      </c>
      <c r="AA36" s="8">
        <v>3</v>
      </c>
      <c r="AB36" s="8">
        <v>2</v>
      </c>
      <c r="AC36" s="8">
        <v>2</v>
      </c>
      <c r="AD36" s="8"/>
      <c r="AE36" s="8">
        <v>1</v>
      </c>
      <c r="AF36" s="8"/>
      <c r="AG36" s="8">
        <v>21</v>
      </c>
      <c r="AH36" s="8"/>
      <c r="AI36" s="8"/>
      <c r="AJ36" s="8"/>
      <c r="AK36" s="8">
        <v>2</v>
      </c>
      <c r="AL36" s="8">
        <v>2</v>
      </c>
      <c r="AM36" s="8">
        <v>20</v>
      </c>
      <c r="AN36" s="8"/>
      <c r="AO36" s="8">
        <v>2</v>
      </c>
      <c r="AP36" s="8">
        <v>22</v>
      </c>
      <c r="AQ36" s="8">
        <v>16</v>
      </c>
      <c r="AR36" s="8">
        <v>13</v>
      </c>
    </row>
    <row r="37" spans="1:44" ht="60" customHeight="1">
      <c r="A37" s="17" t="s">
        <v>309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286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287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288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463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464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75" workbookViewId="0">
      <selection activeCell="P86" sqref="P86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465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412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250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311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2</v>
      </c>
    </row>
    <row r="22" spans="1:16" ht="15.75">
      <c r="A22" s="7" t="s">
        <v>312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2593</v>
      </c>
    </row>
    <row r="23" spans="1:16" ht="15.75">
      <c r="A23" s="7" t="s">
        <v>413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>
      <c r="A24" s="7" t="s">
        <v>313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>
      <c r="A25" s="7" t="s">
        <v>414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>
      <c r="A26" s="7" t="s">
        <v>415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>
      <c r="A27" s="7" t="s">
        <v>314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>
      <c r="A28" s="7" t="s">
        <v>315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>
      <c r="A29" s="7" t="s">
        <v>316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317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318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416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>
      <c r="A33" s="7" t="s">
        <v>417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>
      <c r="A34" s="7" t="s">
        <v>319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>
      <c r="A35" s="7" t="s">
        <v>320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>
      <c r="A36" s="7" t="s">
        <v>418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>
      <c r="A37" s="7" t="s">
        <v>321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>
      <c r="A38" s="7" t="s">
        <v>322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>
      <c r="A39" s="7" t="s">
        <v>323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>
      <c r="A40" s="7" t="s">
        <v>419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/>
    </row>
    <row r="41" spans="1:16" ht="15.75">
      <c r="A41" s="7" t="s">
        <v>420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>
      <c r="A42" s="7" t="s">
        <v>324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325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2</v>
      </c>
    </row>
    <row r="44" spans="1:16" ht="15.75">
      <c r="A44" s="7" t="s">
        <v>326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325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2</v>
      </c>
    </row>
    <row r="46" spans="1:16" ht="15.75">
      <c r="A46" s="7" t="s">
        <v>327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>
      <c r="A47" s="7" t="s">
        <v>328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329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330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421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>
      <c r="A51" s="7" t="s">
        <v>459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/>
    </row>
    <row r="52" spans="1:16" ht="15.75">
      <c r="A52" s="7" t="s">
        <v>331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>
      <c r="A53" s="7" t="s">
        <v>422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/>
    </row>
    <row r="54" spans="1:16" ht="25.5">
      <c r="A54" s="7" t="s">
        <v>423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>
      <c r="A55" s="7" t="s">
        <v>332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>
      <c r="A56" s="7" t="s">
        <v>424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5</v>
      </c>
    </row>
    <row r="57" spans="1:16" ht="25.5">
      <c r="A57" s="7" t="s">
        <v>333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2</v>
      </c>
    </row>
    <row r="58" spans="1:16" ht="15.75">
      <c r="A58" s="7" t="s">
        <v>334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5</v>
      </c>
    </row>
    <row r="59" spans="1:16" ht="15.75">
      <c r="A59" s="7" t="s">
        <v>425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/>
    </row>
    <row r="60" spans="1:16" ht="25.5">
      <c r="A60" s="7" t="s">
        <v>426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>
      <c r="A61" s="7" t="s">
        <v>427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>
      <c r="A62" s="7" t="s">
        <v>428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2</v>
      </c>
    </row>
    <row r="63" spans="1:16" ht="15.75">
      <c r="A63" s="7" t="s">
        <v>335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336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>
      <c r="A65" s="7" t="s">
        <v>337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338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429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430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>
      <c r="A69" s="7" t="s">
        <v>431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432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433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3</v>
      </c>
    </row>
    <row r="72" spans="1:16" ht="25.5">
      <c r="A72" s="7" t="s">
        <v>434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3</v>
      </c>
    </row>
    <row r="73" spans="1:16" ht="15.75">
      <c r="A73" s="7" t="s">
        <v>339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340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435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341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436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342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343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344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>
      <c r="A81" s="67" t="s">
        <v>437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19</v>
      </c>
    </row>
    <row r="82" spans="1:16" ht="15.75">
      <c r="A82" s="7" t="s">
        <v>460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6</v>
      </c>
    </row>
    <row r="83" spans="1:16" ht="15.75">
      <c r="A83" s="7" t="s">
        <v>345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>
      <c r="A84" s="7" t="s">
        <v>346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>
      <c r="A85" s="7" t="s">
        <v>438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>
      <c r="A86" s="7" t="s">
        <v>461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1" sqref="P21:P29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445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446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347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f>P22+P23</f>
        <v>21687</v>
      </c>
    </row>
    <row r="22" spans="1:16" ht="15.75">
      <c r="A22" s="7" t="s">
        <v>348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21473</v>
      </c>
    </row>
    <row r="23" spans="1:16" ht="15.75">
      <c r="A23" s="7" t="s">
        <v>349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214</v>
      </c>
    </row>
    <row r="24" spans="1:16" ht="25.5">
      <c r="A24" s="7" t="s">
        <v>350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>
      <c r="A25" s="7" t="s">
        <v>351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189</v>
      </c>
    </row>
    <row r="26" spans="1:16" ht="15.75">
      <c r="A26" s="7" t="s">
        <v>352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>
      <c r="A27" s="7" t="s">
        <v>353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25</v>
      </c>
    </row>
    <row r="28" spans="1:16" ht="15.75">
      <c r="A28" s="7" t="s">
        <v>354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>
      <c r="A29" s="7" t="s">
        <v>411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18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Локтева Елена Юрьевна</dc:creator>
  <cp:lastModifiedBy>User</cp:lastModifiedBy>
  <cp:lastPrinted>2012-08-08T09:31:46Z</cp:lastPrinted>
  <dcterms:created xsi:type="dcterms:W3CDTF">2009-09-17T07:17:02Z</dcterms:created>
  <dcterms:modified xsi:type="dcterms:W3CDTF">2017-02-09T12:30:54Z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13.01.001.53.26.343</vt:lpwstr>
  </property>
</Properties>
</file>